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1734c62d77dcb362/Documents/"/>
    </mc:Choice>
  </mc:AlternateContent>
  <bookViews>
    <workbookView xWindow="0" yWindow="0" windowWidth="38400" windowHeight="178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I9" i="1" l="1"/>
  <c r="B23" i="1" l="1"/>
  <c r="E8" i="1"/>
  <c r="I10" i="1"/>
  <c r="F8" i="1"/>
  <c r="F19" i="1" s="1"/>
  <c r="E17" i="1" l="1"/>
  <c r="E19" i="1"/>
  <c r="H8" i="1"/>
  <c r="H19" i="1" s="1"/>
  <c r="D8" i="1"/>
  <c r="G8" i="1"/>
  <c r="E13" i="1"/>
  <c r="E16" i="1"/>
  <c r="E14" i="1"/>
  <c r="E18" i="1"/>
  <c r="F12" i="1"/>
  <c r="F11" i="1"/>
  <c r="F15" i="1"/>
  <c r="F17" i="1"/>
  <c r="E12" i="1"/>
  <c r="F13" i="1"/>
  <c r="E11" i="1"/>
  <c r="H14" i="1"/>
  <c r="F14" i="1"/>
  <c r="E15" i="1"/>
  <c r="F16" i="1"/>
  <c r="F18" i="1"/>
  <c r="D18" i="1" l="1"/>
  <c r="D12" i="1"/>
  <c r="G17" i="1"/>
  <c r="G19" i="1"/>
  <c r="H18" i="1"/>
  <c r="H16" i="1"/>
  <c r="H13" i="1"/>
  <c r="G12" i="1"/>
  <c r="H17" i="1"/>
  <c r="H15" i="1"/>
  <c r="H11" i="1"/>
  <c r="H12" i="1"/>
  <c r="G16" i="1"/>
  <c r="G13" i="1"/>
  <c r="D19" i="1"/>
  <c r="D14" i="1"/>
  <c r="D13" i="1"/>
  <c r="D17" i="1"/>
  <c r="D11" i="1"/>
  <c r="G15" i="1"/>
  <c r="G11" i="1"/>
  <c r="G18" i="1"/>
  <c r="G14" i="1"/>
  <c r="D15" i="1"/>
  <c r="D16" i="1"/>
</calcChain>
</file>

<file path=xl/sharedStrings.xml><?xml version="1.0" encoding="utf-8"?>
<sst xmlns="http://schemas.openxmlformats.org/spreadsheetml/2006/main" count="39" uniqueCount="39">
  <si>
    <t>Manager</t>
  </si>
  <si>
    <t>Panel participant</t>
  </si>
  <si>
    <t>Panel Participant</t>
  </si>
  <si>
    <t>Coordiantor/HR</t>
  </si>
  <si>
    <t>Reception/Admin</t>
  </si>
  <si>
    <t>Insert agency % fee.</t>
  </si>
  <si>
    <t>Agency cost comparison</t>
  </si>
  <si>
    <t>Units</t>
  </si>
  <si>
    <t>Time (minutes) or Cost</t>
  </si>
  <si>
    <t>Total if you do it</t>
  </si>
  <si>
    <t>INSTRUCTIONS - PLEASE READ FIRST!</t>
  </si>
  <si>
    <t>This shows the hours in a typical work week, can be changed</t>
  </si>
  <si>
    <t>Annual salary incl. super</t>
  </si>
  <si>
    <t>Other costs</t>
  </si>
  <si>
    <t>Job offer: say 20 minutes, will hopefully only happen once</t>
  </si>
  <si>
    <t>Jobs/Who does them</t>
  </si>
  <si>
    <t>The idea:</t>
  </si>
  <si>
    <t>To give you insight into the true cost of recruiting someone yourself.</t>
  </si>
  <si>
    <t>Remember:</t>
  </si>
  <si>
    <t>So, by having them pull recruitment duty, not only are they being taken away from their day jobs; it's not what they do, and it's expensive.  Plus, with us, there's the guarantee…</t>
  </si>
  <si>
    <t>Give it a go:</t>
  </si>
  <si>
    <t>This shows the on-costs associated with placing an advert, we recommend 10%, you can change it</t>
  </si>
  <si>
    <t>This shows 1 hour expressed in minutes, you can't change it, unless something goes horribly wrong…</t>
  </si>
  <si>
    <t>YELLOW cells are where you input data.  The GREEN cell is where you calculate your overall cost, by adding together the costs of the staff performing each task.  This happens when you click into the GREEN cell, put in the equals '=' sign (one time only), then click into each cell containing the staff cost, followed by the plus '+' sign, and so on.  It's Excel 101, read the manual...</t>
  </si>
  <si>
    <t>Insert median annual salary incl. super</t>
  </si>
  <si>
    <t>This shows the weeks in a year, can be changed</t>
  </si>
  <si>
    <t>Time to write adverts &amp; post on job boards (per ad in minutes): we suggest 60 minutes per advert depending on experience</t>
  </si>
  <si>
    <t>Your Staff, Managers, Panel Participants, HR guys aren't there to recruit, they're there to look after new/existing staff; recruiters recruit</t>
  </si>
  <si>
    <t>Number of candidates meeting criteria that you will need to contact, usually around 10% of total response, and time taken to do so; figure 20 minutes per candidate to phone interview</t>
  </si>
  <si>
    <t xml:space="preserve">                                                              RECRUIT COST COMPARISON MATRIX</t>
  </si>
  <si>
    <t>Hourly charge out equivalent is normally 3 times salary, allowing for facilities costs and lost opportunity, etc. In other words time spent doing a job they weren't hired for, in the units column insert the number 3</t>
  </si>
  <si>
    <t>Number of SEEK Adverts + 10% per advert for  accounts costs [retail], you'll need to place in order to fill job. In units column insert number of adverts, in cost column the cost of adverts plus gst</t>
  </si>
  <si>
    <t>Number of Linkedin Adverts + 10% per advert for accounts costs [retail], you'll need to place in order to fill job. In units column insert number of adverts, in cost column insert the cost of adverts plus gst</t>
  </si>
  <si>
    <t>Units column is expected number of 2nd interviews - time column is the expected interview length, we suggest 40 minutes</t>
  </si>
  <si>
    <t xml:space="preserve">Units column is expected number of interviews required following shortlist - time column is the expected first interview length, we suggest 30 minutes </t>
  </si>
  <si>
    <t>Expected candidate response to advert: Units column is actual number, time column is that spent reading resumes and shortlisting (per resume) - we suggest 10 minutes per resume</t>
  </si>
  <si>
    <t>Reference checks: probably only worth checking 2nd interviewees, we do two per candidate; in units column insert number of reference checks (based on 2 per candidate), in time column insert average reference check time, we suggest 20 minutes</t>
  </si>
  <si>
    <t>Rejections: set up and bulk email.  Units column insert number of candidates to reject, time column insert expect set up time per candidate we, suggest 1 minute</t>
  </si>
  <si>
    <t>Fielding of the 'why not me' emails/calls: allow 10% of total applications.  Even if not rejecting allow time for this, they will find you…  In units column insert the expected %, in time column insert the time per candidate, we suggest 10 minutes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</si>
</sst>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36"/>
      <color theme="1"/>
      <name val="Calibri"/>
      <family val="2"/>
      <scheme val="minor"/>
    </font>
    <font>
      <sz val="11"/>
      <color rgb="FF7030A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1">
    <border>
      <left/>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9">
    <xf numFmtId="0" fontId="0" fillId="0" borderId="0" xfId="0"/>
    <xf numFmtId="0" fontId="0" fillId="0" borderId="0" xfId="0" applyAlignment="1">
      <alignment wrapText="1"/>
    </xf>
    <xf numFmtId="0" fontId="2"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44" fontId="0" fillId="0" borderId="0" xfId="1" applyFont="1" applyAlignment="1">
      <alignment wrapText="1"/>
    </xf>
    <xf numFmtId="44" fontId="0" fillId="0" borderId="0" xfId="0" applyNumberFormat="1" applyAlignment="1">
      <alignment wrapText="1"/>
    </xf>
    <xf numFmtId="44" fontId="1" fillId="0" borderId="0" xfId="0" applyNumberFormat="1" applyFont="1" applyAlignment="1">
      <alignment horizontal="center" vertical="center" wrapText="1"/>
    </xf>
    <xf numFmtId="0" fontId="6" fillId="0" borderId="0" xfId="0" applyFont="1" applyAlignment="1">
      <alignment horizontal="center" vertical="center"/>
    </xf>
    <xf numFmtId="0" fontId="0" fillId="0" borderId="0" xfId="0" applyAlignment="1"/>
    <xf numFmtId="0" fontId="0" fillId="0" borderId="0" xfId="0" applyAlignment="1">
      <alignment vertical="top"/>
    </xf>
    <xf numFmtId="0" fontId="4" fillId="0" borderId="0" xfId="0" applyFont="1" applyAlignment="1">
      <alignment horizontal="left"/>
    </xf>
    <xf numFmtId="0" fontId="5" fillId="0" borderId="0" xfId="0" applyFont="1" applyAlignment="1">
      <alignment horizontal="left" wrapText="1"/>
    </xf>
    <xf numFmtId="0" fontId="7" fillId="0" borderId="0" xfId="0" applyFont="1" applyAlignment="1"/>
    <xf numFmtId="0" fontId="7" fillId="0" borderId="0" xfId="0" applyFont="1" applyAlignment="1">
      <alignment wrapText="1"/>
    </xf>
    <xf numFmtId="0" fontId="0" fillId="0" borderId="0" xfId="0" applyAlignment="1">
      <alignment vertical="top" wrapText="1"/>
    </xf>
    <xf numFmtId="0" fontId="7" fillId="0" borderId="0" xfId="0" applyFont="1" applyAlignment="1">
      <alignment vertical="top" wrapText="1"/>
    </xf>
    <xf numFmtId="44" fontId="0" fillId="2" borderId="0" xfId="1" applyFont="1" applyFill="1" applyAlignment="1" applyProtection="1">
      <alignment wrapText="1"/>
      <protection locked="0"/>
    </xf>
    <xf numFmtId="9" fontId="0" fillId="2" borderId="0" xfId="2" applyFont="1" applyFill="1" applyAlignment="1" applyProtection="1">
      <alignment horizontal="center" wrapText="1"/>
      <protection locked="0"/>
    </xf>
    <xf numFmtId="0" fontId="0" fillId="2" borderId="0" xfId="0" applyFill="1" applyAlignment="1" applyProtection="1">
      <alignment wrapText="1"/>
      <protection locked="0"/>
    </xf>
    <xf numFmtId="0" fontId="1" fillId="2" borderId="0" xfId="0" applyFont="1" applyFill="1" applyAlignment="1" applyProtection="1">
      <alignment horizontal="center" vertical="center" wrapText="1"/>
      <protection locked="0"/>
    </xf>
    <xf numFmtId="44" fontId="1" fillId="2" borderId="0" xfId="1" applyFont="1" applyFill="1" applyAlignment="1" applyProtection="1">
      <alignment horizontal="center" vertical="center" wrapText="1"/>
      <protection locked="0"/>
    </xf>
    <xf numFmtId="9" fontId="1" fillId="2" borderId="0" xfId="2" applyFont="1" applyFill="1" applyAlignment="1" applyProtection="1">
      <alignment horizontal="center" vertical="center" wrapText="1"/>
      <protection locked="0"/>
    </xf>
    <xf numFmtId="44" fontId="0" fillId="3" borderId="0" xfId="1" applyFont="1" applyFill="1" applyAlignment="1" applyProtection="1">
      <alignment wrapText="1"/>
      <protection locked="0"/>
    </xf>
    <xf numFmtId="0" fontId="5" fillId="4" borderId="0" xfId="0" applyFont="1" applyFill="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481852</xdr:colOff>
      <xdr:row>0</xdr:row>
      <xdr:rowOff>470647</xdr:rowOff>
    </xdr:from>
    <xdr:to>
      <xdr:col>2</xdr:col>
      <xdr:colOff>682141</xdr:colOff>
      <xdr:row>1</xdr:row>
      <xdr:rowOff>461682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1852" y="470647"/>
          <a:ext cx="2979348" cy="685800"/>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xdr:twoCellAnchor>
  <xdr:twoCellAnchor>
    <xdr:from>
      <xdr:col>0</xdr:col>
      <xdr:colOff>1143000</xdr:colOff>
      <xdr:row>20</xdr:row>
      <xdr:rowOff>100853</xdr:rowOff>
    </xdr:from>
    <xdr:to>
      <xdr:col>7</xdr:col>
      <xdr:colOff>1165412</xdr:colOff>
      <xdr:row>20</xdr:row>
      <xdr:rowOff>100853</xdr:rowOff>
    </xdr:to>
    <xdr:cxnSp macro="">
      <xdr:nvCxnSpPr>
        <xdr:cNvPr id="4" name="Straight Arrow Connector 3"/>
        <xdr:cNvCxnSpPr/>
      </xdr:nvCxnSpPr>
      <xdr:spPr>
        <a:xfrm>
          <a:off x="1143000" y="11306735"/>
          <a:ext cx="830355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zoomScale="85" zoomScaleNormal="85" workbookViewId="0">
      <pane ySplit="4" topLeftCell="A5" activePane="bottomLeft" state="frozen"/>
      <selection pane="bottomLeft" activeCell="A4" sqref="A4"/>
    </sheetView>
  </sheetViews>
  <sheetFormatPr defaultRowHeight="15" x14ac:dyDescent="0.25"/>
  <cols>
    <col min="1" max="1" width="29.7109375" style="1" bestFit="1" customWidth="1"/>
    <col min="2" max="2" width="12" style="8" bestFit="1" customWidth="1"/>
    <col min="3" max="3" width="10.28515625" style="8" bestFit="1" customWidth="1"/>
    <col min="4" max="4" width="18.7109375" style="1" customWidth="1"/>
    <col min="5" max="5" width="18.140625" style="1" customWidth="1"/>
    <col min="6" max="6" width="18.140625" style="1" bestFit="1" customWidth="1"/>
    <col min="7" max="7" width="17.28515625" style="1" bestFit="1" customWidth="1"/>
    <col min="8" max="8" width="19" style="1" bestFit="1" customWidth="1"/>
    <col min="9" max="9" width="26.85546875" style="1" customWidth="1"/>
    <col min="10" max="10" width="9.140625" style="1"/>
    <col min="11" max="11" width="17.140625" style="1" customWidth="1"/>
    <col min="12" max="12" width="90.42578125" style="1" customWidth="1"/>
    <col min="13" max="13" width="3.5703125" style="1" customWidth="1"/>
    <col min="14" max="16" width="9.140625" style="1"/>
    <col min="17" max="17" width="15.42578125" style="1" customWidth="1"/>
    <col min="18" max="16384" width="9.140625" style="1"/>
  </cols>
  <sheetData>
    <row r="1" spans="1:18" ht="54.75" customHeight="1" x14ac:dyDescent="0.25">
      <c r="B1" s="1"/>
      <c r="E1" s="12" t="s">
        <v>29</v>
      </c>
    </row>
    <row r="2" spans="1:18" ht="54.75" customHeight="1" x14ac:dyDescent="0.25">
      <c r="B2" s="1"/>
      <c r="E2" s="12"/>
    </row>
    <row r="3" spans="1:18" ht="20.25" customHeight="1" x14ac:dyDescent="0.25">
      <c r="B3" s="1"/>
      <c r="E3" s="12"/>
    </row>
    <row r="4" spans="1:18" s="3" customFormat="1" ht="47.25" x14ac:dyDescent="0.25">
      <c r="A4" s="2" t="s">
        <v>15</v>
      </c>
      <c r="B4" s="6" t="s">
        <v>7</v>
      </c>
      <c r="C4" s="6" t="s">
        <v>8</v>
      </c>
      <c r="D4" s="2" t="s">
        <v>0</v>
      </c>
      <c r="E4" s="2" t="s">
        <v>1</v>
      </c>
      <c r="F4" s="2" t="s">
        <v>2</v>
      </c>
      <c r="G4" s="2" t="s">
        <v>3</v>
      </c>
      <c r="H4" s="2" t="s">
        <v>4</v>
      </c>
      <c r="I4" s="2" t="s">
        <v>13</v>
      </c>
      <c r="K4" s="15" t="s">
        <v>10</v>
      </c>
    </row>
    <row r="6" spans="1:18" x14ac:dyDescent="0.25">
      <c r="K6" s="17" t="s">
        <v>16</v>
      </c>
      <c r="L6" s="13" t="s">
        <v>17</v>
      </c>
    </row>
    <row r="7" spans="1:18" x14ac:dyDescent="0.25">
      <c r="A7" s="4" t="s">
        <v>12</v>
      </c>
      <c r="B7" s="7"/>
      <c r="C7" s="7"/>
      <c r="D7" s="21">
        <v>0</v>
      </c>
      <c r="E7" s="21">
        <v>0</v>
      </c>
      <c r="F7" s="21">
        <v>0</v>
      </c>
      <c r="G7" s="21">
        <v>0</v>
      </c>
      <c r="H7" s="21">
        <v>0</v>
      </c>
      <c r="I7" s="9"/>
      <c r="K7" s="18" t="s">
        <v>18</v>
      </c>
      <c r="L7" s="13" t="s">
        <v>27</v>
      </c>
    </row>
    <row r="8" spans="1:18" ht="108" customHeight="1" x14ac:dyDescent="0.25">
      <c r="A8" s="4" t="s">
        <v>30</v>
      </c>
      <c r="B8" s="24">
        <v>3</v>
      </c>
      <c r="C8" s="7">
        <f>N18*N19</f>
        <v>1950</v>
      </c>
      <c r="D8" s="10">
        <f>D7*$B$8/$C$8</f>
        <v>0</v>
      </c>
      <c r="E8" s="10">
        <f t="shared" ref="E8:H8" si="0">E7*$B$8/$C$8</f>
        <v>0</v>
      </c>
      <c r="F8" s="10">
        <f t="shared" si="0"/>
        <v>0</v>
      </c>
      <c r="G8" s="10">
        <f t="shared" si="0"/>
        <v>0</v>
      </c>
      <c r="H8" s="10">
        <f t="shared" si="0"/>
        <v>0</v>
      </c>
      <c r="L8" s="19" t="s">
        <v>19</v>
      </c>
    </row>
    <row r="9" spans="1:18" ht="90.75" customHeight="1" x14ac:dyDescent="0.25">
      <c r="A9" s="4" t="s">
        <v>31</v>
      </c>
      <c r="B9" s="24">
        <v>0</v>
      </c>
      <c r="C9" s="25">
        <v>0</v>
      </c>
      <c r="I9" s="9">
        <f>B9*C9+((B9*C9)*$N$16)</f>
        <v>0</v>
      </c>
      <c r="K9" s="20" t="s">
        <v>20</v>
      </c>
      <c r="L9" s="19" t="s">
        <v>23</v>
      </c>
    </row>
    <row r="10" spans="1:18" ht="105" x14ac:dyDescent="0.25">
      <c r="A10" s="4" t="s">
        <v>32</v>
      </c>
      <c r="B10" s="24">
        <v>0</v>
      </c>
      <c r="C10" s="25">
        <v>0</v>
      </c>
      <c r="I10" s="9">
        <f>B10*C10+((B10*C10)*$N$16)</f>
        <v>0</v>
      </c>
      <c r="L10" s="13"/>
    </row>
    <row r="11" spans="1:18" ht="61.5" customHeight="1" x14ac:dyDescent="0.25">
      <c r="A11" s="4" t="s">
        <v>26</v>
      </c>
      <c r="B11" s="28"/>
      <c r="C11" s="24">
        <v>60</v>
      </c>
      <c r="D11" s="9">
        <f>D8*($C$11/$N$17)*($B$9+$B$10)</f>
        <v>0</v>
      </c>
      <c r="E11" s="9">
        <f>E8*($C$11/$N$17)*($B$9+$B$10)</f>
        <v>0</v>
      </c>
      <c r="F11" s="9">
        <f>F8*($C$11/$N$17)*($B$9+$B$10)</f>
        <v>0</v>
      </c>
      <c r="G11" s="9">
        <f>G8*($C$11/$N$17)*($B$9+$B$10)</f>
        <v>0</v>
      </c>
      <c r="H11" s="9">
        <f>H8*($C$11/$N$17)*($B$9+$B$10)</f>
        <v>0</v>
      </c>
      <c r="L11" s="19"/>
    </row>
    <row r="12" spans="1:18" ht="90" customHeight="1" x14ac:dyDescent="0.25">
      <c r="A12" s="4" t="s">
        <v>35</v>
      </c>
      <c r="B12" s="24">
        <v>0</v>
      </c>
      <c r="C12" s="24">
        <v>10</v>
      </c>
      <c r="D12" s="9">
        <f>D8*($B$12*$C$12)/$N$17</f>
        <v>0</v>
      </c>
      <c r="E12" s="9">
        <f>E8*($B$12*$C$12)/$N$17</f>
        <v>0</v>
      </c>
      <c r="F12" s="9">
        <f>F8*($B$12*$C$12)/$N$17</f>
        <v>0</v>
      </c>
      <c r="G12" s="9">
        <f>G8*($B$12*$C$12)/$N$17</f>
        <v>0</v>
      </c>
      <c r="H12" s="9">
        <f>H8*($B$12*$C$12)/$N$17</f>
        <v>0</v>
      </c>
    </row>
    <row r="13" spans="1:18" ht="90" x14ac:dyDescent="0.25">
      <c r="A13" s="4" t="s">
        <v>28</v>
      </c>
      <c r="B13" s="26">
        <v>0.1</v>
      </c>
      <c r="C13" s="24">
        <v>20</v>
      </c>
      <c r="D13" s="9">
        <f>D8*(($B$12*$B$13*$C$13)/$N$17)</f>
        <v>0</v>
      </c>
      <c r="E13" s="9">
        <f>E8*(($B$12*$B$13*$C$13)/$N$17)</f>
        <v>0</v>
      </c>
      <c r="F13" s="9">
        <f>F8*(($B$12*$B$13*$C$13)/$N$17)</f>
        <v>0</v>
      </c>
      <c r="G13" s="9">
        <f>G8*(($B$12*$B$13*$C$13)/$N$17)</f>
        <v>0</v>
      </c>
      <c r="H13" s="9">
        <f>H8*(($B$12*$B$13*$C$13)/$N$17)</f>
        <v>0</v>
      </c>
      <c r="L13" s="14"/>
    </row>
    <row r="14" spans="1:18" ht="73.5" customHeight="1" x14ac:dyDescent="0.25">
      <c r="A14" s="4" t="s">
        <v>34</v>
      </c>
      <c r="B14" s="24">
        <v>0</v>
      </c>
      <c r="C14" s="24">
        <v>30</v>
      </c>
      <c r="D14" s="9">
        <f>D8*($B$14*$C$14)/$N$17</f>
        <v>0</v>
      </c>
      <c r="E14" s="9">
        <f>E8*($B$14*$C$14)/$N$17</f>
        <v>0</v>
      </c>
      <c r="F14" s="9">
        <f>F8*($B$14*$C$14)/$N$17</f>
        <v>0</v>
      </c>
      <c r="G14" s="9">
        <f>G8*($B$14*$C$14)/$N$17</f>
        <v>0</v>
      </c>
      <c r="H14" s="9">
        <f>H8*($B$14*$C$14)/$N$17</f>
        <v>0</v>
      </c>
    </row>
    <row r="15" spans="1:18" ht="59.25" customHeight="1" x14ac:dyDescent="0.25">
      <c r="A15" s="4" t="s">
        <v>33</v>
      </c>
      <c r="B15" s="24">
        <v>0</v>
      </c>
      <c r="C15" s="24">
        <v>40</v>
      </c>
      <c r="D15" s="9">
        <f>D8*($B$15*$C$15)/$N$17</f>
        <v>0</v>
      </c>
      <c r="E15" s="9">
        <f>E8*($B$15*$C$15)/$N$17</f>
        <v>0</v>
      </c>
      <c r="F15" s="9">
        <f>F8*($B$15*$C$15)/$N$17</f>
        <v>0</v>
      </c>
      <c r="G15" s="9">
        <f>G8*($B$15*$C$15)/$N$17</f>
        <v>0</v>
      </c>
      <c r="H15" s="9">
        <f>H8*($B$15*$C$15)/$N$17</f>
        <v>0</v>
      </c>
    </row>
    <row r="16" spans="1:18" ht="121.5" customHeight="1" x14ac:dyDescent="0.25">
      <c r="A16" s="4" t="s">
        <v>36</v>
      </c>
      <c r="B16" s="24">
        <v>0</v>
      </c>
      <c r="C16" s="24">
        <v>20</v>
      </c>
      <c r="D16" s="9">
        <f>D8*($B$16*$C$16)/$N$17</f>
        <v>0</v>
      </c>
      <c r="E16" s="9">
        <f>E8*($B$16*$C$16)/$N$17</f>
        <v>0</v>
      </c>
      <c r="F16" s="9">
        <f>F8*($B$16*$C$16)/$N$17</f>
        <v>0</v>
      </c>
      <c r="G16" s="9">
        <f>G8*($B$16*$C$16)/$N$17</f>
        <v>0</v>
      </c>
      <c r="H16" s="9">
        <f>H8*($B$16*$C$16)/$N$17</f>
        <v>0</v>
      </c>
      <c r="L16" s="13" t="s">
        <v>21</v>
      </c>
      <c r="N16" s="22">
        <v>0.1</v>
      </c>
      <c r="R16" s="3"/>
    </row>
    <row r="17" spans="1:14" ht="30" x14ac:dyDescent="0.25">
      <c r="A17" s="4" t="s">
        <v>14</v>
      </c>
      <c r="B17" s="24">
        <v>0</v>
      </c>
      <c r="C17" s="24">
        <v>20</v>
      </c>
      <c r="D17" s="9">
        <f>D8*($B$17*$C$17)/$N$17</f>
        <v>0</v>
      </c>
      <c r="E17" s="9">
        <f>E8*($B$17*$C$17)/$N$17</f>
        <v>0</v>
      </c>
      <c r="F17" s="9">
        <f>F8*($B$17*$C$17)/$N$17</f>
        <v>0</v>
      </c>
      <c r="G17" s="9">
        <f>G8*($B$17*$C$17)/$N$17</f>
        <v>0</v>
      </c>
      <c r="H17" s="9">
        <f>H8*($B$17*$C$17)/$N$17</f>
        <v>0</v>
      </c>
      <c r="L17" s="13" t="s">
        <v>22</v>
      </c>
      <c r="N17" s="1">
        <v>60</v>
      </c>
    </row>
    <row r="18" spans="1:14" ht="75.75" customHeight="1" x14ac:dyDescent="0.25">
      <c r="A18" s="4" t="s">
        <v>37</v>
      </c>
      <c r="B18" s="24">
        <v>0</v>
      </c>
      <c r="C18" s="24">
        <v>1</v>
      </c>
      <c r="D18" s="9">
        <f>D8*($B$18*$C$18/$N$17)</f>
        <v>0</v>
      </c>
      <c r="E18" s="9">
        <f>E8*($B$18*$C$18/$N$17)</f>
        <v>0</v>
      </c>
      <c r="F18" s="9">
        <f>F8*($B$18*$C$18/$N$17)</f>
        <v>0</v>
      </c>
      <c r="G18" s="9">
        <f>G8*($B$18*$C$18/$N$17)</f>
        <v>0</v>
      </c>
      <c r="H18" s="9">
        <f>H8*($B$18*$C$18/$N$17)</f>
        <v>0</v>
      </c>
      <c r="L18" s="13" t="s">
        <v>11</v>
      </c>
      <c r="N18" s="23">
        <v>37.5</v>
      </c>
    </row>
    <row r="19" spans="1:14" ht="121.5" customHeight="1" x14ac:dyDescent="0.25">
      <c r="A19" s="16" t="s">
        <v>38</v>
      </c>
      <c r="B19" s="26">
        <v>0.1</v>
      </c>
      <c r="C19" s="24">
        <v>10</v>
      </c>
      <c r="D19" s="9">
        <f>D8*(($B$12*$B$19*$C$19)/$N$17)</f>
        <v>0</v>
      </c>
      <c r="E19" s="9">
        <f>E8*(($B$12*$B$19*$C$19)/$N$17)</f>
        <v>0</v>
      </c>
      <c r="F19" s="9">
        <f>F8*(($B$12*$B$19*$C$19)/$N$17)</f>
        <v>0</v>
      </c>
      <c r="G19" s="9">
        <f>G8*(($B$12*$B$19*$C$19)/$N$17)</f>
        <v>0</v>
      </c>
      <c r="H19" s="9">
        <f>H8*(($B$12*$B$19*$C$19)/$N$17)</f>
        <v>0</v>
      </c>
      <c r="L19" s="13" t="s">
        <v>25</v>
      </c>
      <c r="N19" s="23">
        <v>52</v>
      </c>
    </row>
    <row r="20" spans="1:14" x14ac:dyDescent="0.25">
      <c r="A20" s="4"/>
      <c r="B20" s="7"/>
      <c r="C20" s="7"/>
    </row>
    <row r="21" spans="1:14" x14ac:dyDescent="0.25">
      <c r="A21" s="4" t="s">
        <v>9</v>
      </c>
      <c r="B21" s="7"/>
      <c r="C21" s="7"/>
      <c r="I21" s="27">
        <v>0</v>
      </c>
    </row>
    <row r="22" spans="1:14" x14ac:dyDescent="0.25">
      <c r="A22" s="5"/>
    </row>
    <row r="23" spans="1:14" x14ac:dyDescent="0.25">
      <c r="A23" s="4" t="s">
        <v>6</v>
      </c>
      <c r="B23" s="11">
        <f>B25*B27</f>
        <v>0</v>
      </c>
      <c r="C23" s="7"/>
    </row>
    <row r="24" spans="1:14" x14ac:dyDescent="0.25">
      <c r="A24" s="5"/>
    </row>
    <row r="25" spans="1:14" ht="30" x14ac:dyDescent="0.25">
      <c r="A25" s="4" t="s">
        <v>24</v>
      </c>
      <c r="B25" s="25">
        <v>0</v>
      </c>
      <c r="C25" s="7"/>
    </row>
    <row r="26" spans="1:14" x14ac:dyDescent="0.25">
      <c r="A26" s="5"/>
    </row>
    <row r="27" spans="1:14" x14ac:dyDescent="0.25">
      <c r="A27" s="4" t="s">
        <v>5</v>
      </c>
      <c r="B27" s="26">
        <v>0</v>
      </c>
      <c r="C27" s="7"/>
    </row>
  </sheetData>
  <sheetProtection algorithmName="SHA-512" hashValue="rYR/f78ZlBXnv1/3uvfWPouDutDoRKzf5u8+oS69mEVUDjZ/8dj1O/TKUM5EhuQpbrc5DDUTHd+7DydFT4sJaA==" saltValue="HAOpq0YDPOxtvqxrJawIlQ=="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catherinelanigan</dc:creator>
  <cp:lastModifiedBy>catherinelanigan</cp:lastModifiedBy>
  <dcterms:created xsi:type="dcterms:W3CDTF">2016-04-13T02:32:44Z</dcterms:created>
  <dcterms:modified xsi:type="dcterms:W3CDTF">2016-05-24T07:30:46Z</dcterms:modified>
</cp:coreProperties>
</file>